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2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H52" i="1" s="1"/>
  <c r="J35" i="1"/>
  <c r="G52" i="1" s="1"/>
  <c r="I35" i="1"/>
  <c r="F52" i="1" s="1"/>
  <c r="H35" i="1"/>
  <c r="E52" i="1" s="1"/>
  <c r="G35" i="1"/>
  <c r="D52" i="1" s="1"/>
  <c r="F35" i="1"/>
  <c r="C52" i="1" s="1"/>
  <c r="E35" i="1"/>
  <c r="B52" i="1" s="1"/>
  <c r="I52" i="1" s="1"/>
  <c r="J52" i="1" s="1"/>
  <c r="K52" i="1" s="1"/>
  <c r="D35" i="1"/>
  <c r="C35" i="1"/>
  <c r="K34" i="1"/>
  <c r="H51" i="1" s="1"/>
  <c r="J34" i="1"/>
  <c r="G51" i="1" s="1"/>
  <c r="I34" i="1"/>
  <c r="F51" i="1" s="1"/>
  <c r="H34" i="1"/>
  <c r="E51" i="1" s="1"/>
  <c r="G34" i="1"/>
  <c r="D51" i="1" s="1"/>
  <c r="F34" i="1"/>
  <c r="C51" i="1" s="1"/>
  <c r="E34" i="1"/>
  <c r="B51" i="1" s="1"/>
  <c r="D34" i="1"/>
  <c r="C34" i="1"/>
  <c r="K33" i="1"/>
  <c r="H50" i="1" s="1"/>
  <c r="J33" i="1"/>
  <c r="G50" i="1" s="1"/>
  <c r="I33" i="1"/>
  <c r="F50" i="1" s="1"/>
  <c r="H33" i="1"/>
  <c r="E50" i="1" s="1"/>
  <c r="G33" i="1"/>
  <c r="D50" i="1" s="1"/>
  <c r="F33" i="1"/>
  <c r="C50" i="1" s="1"/>
  <c r="E33" i="1"/>
  <c r="B50" i="1" s="1"/>
  <c r="D33" i="1"/>
  <c r="C33" i="1"/>
  <c r="K32" i="1"/>
  <c r="H49" i="1" s="1"/>
  <c r="J32" i="1"/>
  <c r="G49" i="1" s="1"/>
  <c r="I32" i="1"/>
  <c r="F49" i="1" s="1"/>
  <c r="H32" i="1"/>
  <c r="E49" i="1" s="1"/>
  <c r="G32" i="1"/>
  <c r="D49" i="1" s="1"/>
  <c r="F32" i="1"/>
  <c r="C49" i="1" s="1"/>
  <c r="E32" i="1"/>
  <c r="B49" i="1" s="1"/>
  <c r="I49" i="1" s="1"/>
  <c r="J49" i="1" s="1"/>
  <c r="K49" i="1" s="1"/>
  <c r="D32" i="1"/>
  <c r="C32" i="1"/>
  <c r="K31" i="1"/>
  <c r="H48" i="1" s="1"/>
  <c r="J31" i="1"/>
  <c r="G48" i="1" s="1"/>
  <c r="I31" i="1"/>
  <c r="F48" i="1" s="1"/>
  <c r="H31" i="1"/>
  <c r="E48" i="1" s="1"/>
  <c r="G31" i="1"/>
  <c r="D48" i="1" s="1"/>
  <c r="F31" i="1"/>
  <c r="C48" i="1" s="1"/>
  <c r="E31" i="1"/>
  <c r="B48" i="1" s="1"/>
  <c r="I48" i="1" s="1"/>
  <c r="J48" i="1" s="1"/>
  <c r="K48" i="1" s="1"/>
  <c r="D31" i="1"/>
  <c r="C31" i="1"/>
  <c r="H30" i="1"/>
  <c r="E47" i="1" s="1"/>
  <c r="G30" i="1"/>
  <c r="D47" i="1" s="1"/>
  <c r="F30" i="1"/>
  <c r="C47" i="1" s="1"/>
  <c r="E30" i="1"/>
  <c r="B47" i="1" s="1"/>
  <c r="D30" i="1"/>
  <c r="C30" i="1"/>
  <c r="B30" i="1"/>
  <c r="H29" i="1"/>
  <c r="E46" i="1" s="1"/>
  <c r="G29" i="1"/>
  <c r="D46" i="1" s="1"/>
  <c r="F29" i="1"/>
  <c r="C46" i="1" s="1"/>
  <c r="E29" i="1"/>
  <c r="B46" i="1" s="1"/>
  <c r="D29" i="1"/>
  <c r="C29" i="1"/>
  <c r="B29" i="1"/>
  <c r="H28" i="1"/>
  <c r="E45" i="1" s="1"/>
  <c r="G28" i="1"/>
  <c r="D45" i="1" s="1"/>
  <c r="F28" i="1"/>
  <c r="C45" i="1" s="1"/>
  <c r="E28" i="1"/>
  <c r="B45" i="1" s="1"/>
  <c r="D28" i="1"/>
  <c r="C28" i="1"/>
  <c r="B28" i="1"/>
  <c r="H27" i="1"/>
  <c r="E44" i="1" s="1"/>
  <c r="G27" i="1"/>
  <c r="D44" i="1" s="1"/>
  <c r="F27" i="1"/>
  <c r="C44" i="1" s="1"/>
  <c r="E27" i="1"/>
  <c r="B44" i="1" s="1"/>
  <c r="D27" i="1"/>
  <c r="C27" i="1"/>
  <c r="B27" i="1"/>
  <c r="H26" i="1"/>
  <c r="H40" i="1" s="1"/>
  <c r="G26" i="1"/>
  <c r="G40" i="1" s="1"/>
  <c r="F26" i="1"/>
  <c r="F40" i="1" s="1"/>
  <c r="E26" i="1"/>
  <c r="B43" i="1" s="1"/>
  <c r="D26" i="1"/>
  <c r="C26" i="1"/>
  <c r="B26" i="1"/>
  <c r="C55" i="1" s="1"/>
  <c r="C57" i="1" s="1"/>
  <c r="B13" i="1"/>
  <c r="B14" i="1" s="1"/>
  <c r="B15" i="1" s="1"/>
  <c r="B16" i="1" s="1"/>
  <c r="K7" i="1"/>
  <c r="K29" i="1" s="1"/>
  <c r="H46" i="1" s="1"/>
  <c r="J6" i="1"/>
  <c r="J7" i="1" s="1"/>
  <c r="I6" i="1"/>
  <c r="I7" i="1" s="1"/>
  <c r="H6" i="1"/>
  <c r="G6" i="1"/>
  <c r="F6" i="1"/>
  <c r="I50" i="1" l="1"/>
  <c r="J50" i="1" s="1"/>
  <c r="K50" i="1" s="1"/>
  <c r="J30" i="1"/>
  <c r="G47" i="1" s="1"/>
  <c r="I47" i="1" s="1"/>
  <c r="J47" i="1" s="1"/>
  <c r="K47" i="1" s="1"/>
  <c r="J28" i="1"/>
  <c r="G45" i="1" s="1"/>
  <c r="J26" i="1"/>
  <c r="J29" i="1"/>
  <c r="G46" i="1" s="1"/>
  <c r="J27" i="1"/>
  <c r="G44" i="1" s="1"/>
  <c r="I30" i="1"/>
  <c r="F47" i="1" s="1"/>
  <c r="I28" i="1"/>
  <c r="F45" i="1" s="1"/>
  <c r="I45" i="1" s="1"/>
  <c r="J45" i="1" s="1"/>
  <c r="K45" i="1" s="1"/>
  <c r="I26" i="1"/>
  <c r="I29" i="1"/>
  <c r="F46" i="1" s="1"/>
  <c r="I46" i="1" s="1"/>
  <c r="J46" i="1" s="1"/>
  <c r="K46" i="1" s="1"/>
  <c r="I27" i="1"/>
  <c r="F44" i="1" s="1"/>
  <c r="I44" i="1" s="1"/>
  <c r="J44" i="1" s="1"/>
  <c r="K44" i="1" s="1"/>
  <c r="I51" i="1"/>
  <c r="J51" i="1" s="1"/>
  <c r="K51" i="1" s="1"/>
  <c r="K30" i="1"/>
  <c r="H47" i="1" s="1"/>
  <c r="E40" i="1"/>
  <c r="C43" i="1"/>
  <c r="K26" i="1"/>
  <c r="K28" i="1"/>
  <c r="H45" i="1" s="1"/>
  <c r="D43" i="1"/>
  <c r="K27" i="1"/>
  <c r="H44" i="1" s="1"/>
  <c r="E43" i="1"/>
  <c r="I43" i="1" l="1"/>
  <c r="J43" i="1" s="1"/>
  <c r="K43" i="1" s="1"/>
  <c r="C58" i="1" s="1"/>
  <c r="C59" i="1" s="1"/>
  <c r="C60" i="1" s="1"/>
  <c r="F43" i="1"/>
  <c r="I40" i="1"/>
  <c r="K40" i="1"/>
  <c r="H43" i="1"/>
  <c r="J40" i="1"/>
  <c r="G43" i="1"/>
</calcChain>
</file>

<file path=xl/sharedStrings.xml><?xml version="1.0" encoding="utf-8"?>
<sst xmlns="http://schemas.openxmlformats.org/spreadsheetml/2006/main" count="60" uniqueCount="44">
  <si>
    <t>BALLAST PAY FACTOR CALCULATOR</t>
  </si>
  <si>
    <t>Rev. 2</t>
  </si>
  <si>
    <r>
      <rPr>
        <b/>
        <sz val="10"/>
        <color theme="3" tint="-0.249977111117893"/>
        <rFont val="Arial"/>
        <family val="2"/>
      </rPr>
      <t>Project</t>
    </r>
    <r>
      <rPr>
        <b/>
        <sz val="10"/>
        <rFont val="Arial"/>
        <family val="2"/>
      </rPr>
      <t>:</t>
    </r>
  </si>
  <si>
    <t>Smaple</t>
  </si>
  <si>
    <r>
      <rPr>
        <b/>
        <sz val="10"/>
        <color theme="3" tint="-0.249977111117893"/>
        <rFont val="Arial"/>
        <family val="2"/>
      </rPr>
      <t>Pay Item</t>
    </r>
    <r>
      <rPr>
        <b/>
        <sz val="10"/>
        <rFont val="Arial"/>
        <family val="2"/>
      </rPr>
      <t xml:space="preserve">:  </t>
    </r>
  </si>
  <si>
    <t>Upper Spec. Limit</t>
  </si>
  <si>
    <t>Fill Shaded Cells</t>
  </si>
  <si>
    <t>Target Value</t>
  </si>
  <si>
    <t>Lower Spec. Limit</t>
  </si>
  <si>
    <t>No.</t>
  </si>
  <si>
    <t>Sample No.</t>
  </si>
  <si>
    <t>Date Sampled</t>
  </si>
  <si>
    <r>
      <rPr>
        <b/>
        <sz val="10"/>
        <color theme="3" tint="-0.249977111117893"/>
        <rFont val="Arial"/>
        <family val="2"/>
      </rPr>
      <t>Lot</t>
    </r>
    <r>
      <rPr>
        <b/>
        <sz val="10"/>
        <rFont val="Arial"/>
        <family val="2"/>
      </rPr>
      <t>:</t>
    </r>
  </si>
  <si>
    <r>
      <rPr>
        <b/>
        <sz val="10"/>
        <color theme="3" tint="-0.249977111117893"/>
        <rFont val="Arial"/>
        <family val="2"/>
      </rPr>
      <t>Remarks</t>
    </r>
    <r>
      <rPr>
        <b/>
        <sz val="10"/>
        <rFont val="Arial"/>
        <family val="2"/>
      </rPr>
      <t>:</t>
    </r>
  </si>
  <si>
    <t>6/10/19 - 6/17/19 R&amp;M Results</t>
  </si>
  <si>
    <t>Sieve Openings</t>
  </si>
  <si>
    <t>2.5"</t>
  </si>
  <si>
    <t>2"</t>
  </si>
  <si>
    <t>1.5"</t>
  </si>
  <si>
    <t>1"</t>
  </si>
  <si>
    <t>0.375"</t>
  </si>
  <si>
    <t>No. 200</t>
  </si>
  <si>
    <t>Amount Represented</t>
  </si>
  <si>
    <t>% off</t>
  </si>
  <si>
    <t>Weight Factor</t>
  </si>
  <si>
    <t>Total % Off:</t>
  </si>
  <si>
    <t>0.75"</t>
  </si>
  <si>
    <t>Pay Factor</t>
  </si>
  <si>
    <t xml:space="preserve">Composit Pay Factor </t>
  </si>
  <si>
    <t>Unit Price</t>
  </si>
  <si>
    <t>Tonage</t>
  </si>
  <si>
    <t>(ACTUAL QUANITY BASED ON REQUIRED QC DATA &amp; SCALE TICKETS)</t>
  </si>
  <si>
    <t>Full Price</t>
  </si>
  <si>
    <t>Adjusted Price</t>
  </si>
  <si>
    <t>Adjusted price focusing on 1000 TN increments</t>
  </si>
  <si>
    <t>Reduction</t>
  </si>
  <si>
    <t>ARRC reserves the right to reject any and or all material falling out of compliance</t>
  </si>
  <si>
    <t>% Reduction</t>
  </si>
  <si>
    <t xml:space="preserve">Type 3 - Mainline Ballast </t>
  </si>
  <si>
    <t>Example 1-1</t>
  </si>
  <si>
    <t>Example 1-2</t>
  </si>
  <si>
    <t>Example 1-3</t>
  </si>
  <si>
    <t>Example 1-4</t>
  </si>
  <si>
    <t>Example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</si>
</sst>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  <numFmt numFmtId="165" formatCode="mm/dd/yy;@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9"/>
      <color theme="3" tint="-0.24997711111789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2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2" borderId="0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left" indent="1"/>
    </xf>
    <xf numFmtId="0" fontId="0" fillId="0" borderId="1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left"/>
    </xf>
    <xf numFmtId="0" fontId="9" fillId="5" borderId="1" xfId="0" applyFont="1" applyFill="1" applyBorder="1" applyAlignment="1" applyProtection="1">
      <alignment horizontal="center"/>
    </xf>
    <xf numFmtId="6" fontId="9" fillId="5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10" fillId="0" borderId="1" xfId="2" applyFont="1" applyFill="1" applyBorder="1" applyAlignment="1" applyProtection="1">
      <alignment horizontal="center"/>
      <protection locked="0"/>
    </xf>
    <xf numFmtId="165" fontId="10" fillId="0" borderId="1" xfId="2" applyNumberFormat="1" applyFont="1" applyFill="1" applyBorder="1" applyAlignment="1" applyProtection="1">
      <alignment horizontal="center"/>
      <protection locked="0"/>
    </xf>
    <xf numFmtId="0" fontId="10" fillId="6" borderId="1" xfId="2" applyFont="1" applyFill="1" applyBorder="1" applyAlignment="1" applyProtection="1">
      <alignment horizontal="center"/>
      <protection locked="0"/>
    </xf>
    <xf numFmtId="166" fontId="10" fillId="6" borderId="1" xfId="2" applyNumberFormat="1" applyFont="1" applyFill="1" applyBorder="1" applyAlignment="1" applyProtection="1">
      <alignment horizontal="center"/>
      <protection locked="0"/>
    </xf>
    <xf numFmtId="2" fontId="10" fillId="6" borderId="1" xfId="2" applyNumberFormat="1" applyFont="1" applyFill="1" applyBorder="1" applyAlignment="1" applyProtection="1">
      <alignment horizontal="center"/>
      <protection locked="0"/>
    </xf>
    <xf numFmtId="0" fontId="10" fillId="0" borderId="1" xfId="2" applyFont="1" applyFill="1" applyBorder="1" applyAlignment="1" applyProtection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top"/>
    </xf>
    <xf numFmtId="0" fontId="10" fillId="0" borderId="1" xfId="2" applyFont="1" applyFill="1" applyBorder="1" applyAlignment="1" applyProtection="1">
      <alignment horizontal="center"/>
    </xf>
    <xf numFmtId="6" fontId="0" fillId="2" borderId="0" xfId="0" applyNumberFormat="1" applyFill="1" applyBorder="1" applyAlignment="1" applyProtection="1">
      <alignment horizontal="left" vertical="top"/>
    </xf>
    <xf numFmtId="0" fontId="6" fillId="2" borderId="0" xfId="0" applyFont="1" applyFill="1" applyAlignment="1" applyProtection="1">
      <alignment horizontal="center"/>
    </xf>
    <xf numFmtId="0" fontId="9" fillId="5" borderId="1" xfId="0" applyFont="1" applyFill="1" applyBorder="1" applyAlignment="1" applyProtection="1">
      <alignment horizontal="center" vertical="center"/>
    </xf>
    <xf numFmtId="6" fontId="9" fillId="5" borderId="1" xfId="0" applyNumberFormat="1" applyFont="1" applyFill="1" applyBorder="1" applyAlignment="1" applyProtection="1">
      <alignment horizontal="center" vertical="center"/>
    </xf>
    <xf numFmtId="6" fontId="9" fillId="5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/>
    </xf>
    <xf numFmtId="8" fontId="0" fillId="2" borderId="0" xfId="0" applyNumberFormat="1" applyFill="1" applyAlignment="1" applyProtection="1">
      <alignment horizontal="center"/>
    </xf>
    <xf numFmtId="0" fontId="6" fillId="2" borderId="0" xfId="0" applyFont="1" applyFill="1" applyAlignment="1" applyProtection="1">
      <alignment horizontal="center" wrapText="1"/>
    </xf>
    <xf numFmtId="8" fontId="11" fillId="2" borderId="0" xfId="0" applyNumberFormat="1" applyFont="1" applyFill="1" applyBorder="1" applyAlignment="1" applyProtection="1">
      <alignment horizontal="center" vertical="top"/>
    </xf>
    <xf numFmtId="10" fontId="0" fillId="2" borderId="0" xfId="0" applyNumberForma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6" fontId="11" fillId="2" borderId="0" xfId="0" applyNumberFormat="1" applyFont="1" applyFill="1" applyAlignment="1" applyProtection="1">
      <alignment horizontal="center"/>
    </xf>
    <xf numFmtId="44" fontId="0" fillId="2" borderId="0" xfId="1" applyFont="1" applyFill="1" applyProtection="1"/>
    <xf numFmtId="0" fontId="0" fillId="2" borderId="0" xfId="0" applyFill="1" applyProtection="1"/>
    <xf numFmtId="1" fontId="0" fillId="2" borderId="0" xfId="0" applyNumberFormat="1" applyFill="1" applyProtection="1"/>
    <xf numFmtId="44" fontId="0" fillId="2" borderId="0" xfId="0" applyNumberForma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8" fontId="10" fillId="0" borderId="1" xfId="2" applyNumberFormat="1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/>
    </xf>
    <xf numFmtId="164" fontId="7" fillId="6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left" indent="1"/>
    </xf>
    <xf numFmtId="0" fontId="4" fillId="5" borderId="1" xfId="0" applyFont="1" applyFill="1" applyBorder="1" applyAlignment="1" applyProtection="1">
      <alignment horizontal="left" vertical="center" indent="1"/>
    </xf>
  </cellXfs>
  <cellStyles count="3">
    <cellStyle name="Currency" xfId="1" builtinId="4"/>
    <cellStyle name="Normal" xfId="0" builtinId="0"/>
    <cellStyle name="Normal 3" xfId="2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selection activeCell="D61" sqref="D61"/>
    </sheetView>
  </sheetViews>
  <sheetFormatPr defaultColWidth="9.140625" defaultRowHeight="15" x14ac:dyDescent="0.25"/>
  <cols>
    <col min="1" max="1" width="2.28515625" style="1" customWidth="1"/>
    <col min="2" max="2" width="10.140625" style="1" customWidth="1"/>
    <col min="3" max="3" width="11.5703125" style="1" customWidth="1"/>
    <col min="4" max="4" width="12.28515625" style="1" customWidth="1"/>
    <col min="5" max="10" width="9.140625" style="1"/>
    <col min="11" max="11" width="9.7109375" style="1" customWidth="1"/>
    <col min="12" max="12" width="2.85546875" style="1" customWidth="1"/>
    <col min="13" max="13" width="11.28515625" style="1" customWidth="1"/>
    <col min="14" max="14" width="15.28515625" style="1" customWidth="1"/>
    <col min="15" max="19" width="9.140625" style="1"/>
    <col min="20" max="20" width="9.140625" style="2"/>
    <col min="21" max="21" width="11.7109375" style="2" customWidth="1"/>
    <col min="22" max="16384" width="9.140625" style="2"/>
  </cols>
  <sheetData>
    <row r="1" spans="1:21" ht="3.75" customHeight="1" x14ac:dyDescent="0.25"/>
    <row r="2" spans="1:21" s="4" customFormat="1" ht="25.5" customHeight="1" x14ac:dyDescent="0.25">
      <c r="A2" s="3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B3" s="49" t="s">
        <v>1</v>
      </c>
      <c r="C3" s="5" t="s">
        <v>2</v>
      </c>
      <c r="D3" s="50" t="s">
        <v>3</v>
      </c>
      <c r="E3" s="50"/>
      <c r="F3" s="50"/>
      <c r="G3" s="50"/>
      <c r="H3" s="50"/>
      <c r="I3" s="50"/>
      <c r="J3" s="50"/>
      <c r="K3" s="50"/>
      <c r="T3" s="3"/>
      <c r="U3" s="3"/>
    </row>
    <row r="4" spans="1:21" x14ac:dyDescent="0.25">
      <c r="B4" s="49"/>
      <c r="C4" s="5" t="s">
        <v>4</v>
      </c>
      <c r="D4" s="50" t="s">
        <v>38</v>
      </c>
      <c r="E4" s="50"/>
      <c r="F4" s="50"/>
      <c r="G4" s="50"/>
      <c r="H4" s="50"/>
      <c r="I4" s="50"/>
      <c r="J4" s="50"/>
      <c r="K4" s="50"/>
      <c r="T4" s="3"/>
      <c r="U4" s="3"/>
    </row>
    <row r="5" spans="1:21" x14ac:dyDescent="0.25">
      <c r="B5" s="49"/>
      <c r="C5" s="47" t="s">
        <v>5</v>
      </c>
      <c r="D5" s="51"/>
      <c r="E5" s="6">
        <v>100</v>
      </c>
      <c r="F5" s="6">
        <v>100</v>
      </c>
      <c r="G5" s="6">
        <v>70</v>
      </c>
      <c r="H5" s="6">
        <v>15</v>
      </c>
      <c r="I5" s="6">
        <v>10</v>
      </c>
      <c r="J5" s="6">
        <v>3</v>
      </c>
      <c r="K5" s="6">
        <v>0.3</v>
      </c>
      <c r="T5" s="3"/>
      <c r="U5" s="3"/>
    </row>
    <row r="6" spans="1:21" ht="13.15" customHeight="1" x14ac:dyDescent="0.25">
      <c r="B6" s="46" t="s">
        <v>6</v>
      </c>
      <c r="C6" s="47" t="s">
        <v>7</v>
      </c>
      <c r="D6" s="47"/>
      <c r="E6" s="7">
        <v>100</v>
      </c>
      <c r="F6" s="7">
        <f>AVERAGE(F5,F7)</f>
        <v>97.5</v>
      </c>
      <c r="G6" s="7">
        <f t="shared" ref="G6:H6" si="0">AVERAGE(G5,G7)</f>
        <v>52.5</v>
      </c>
      <c r="H6" s="7">
        <f t="shared" si="0"/>
        <v>7.5</v>
      </c>
      <c r="I6" s="7">
        <f>IF(ISBLANK(I5)=0,"",I5/2)</f>
        <v>5</v>
      </c>
      <c r="J6" s="7">
        <f t="shared" ref="J6" si="1">IF(ISBLANK(J5)=0,"",J5/2)</f>
        <v>1.5</v>
      </c>
      <c r="K6" s="7">
        <v>0.15</v>
      </c>
      <c r="T6" s="3"/>
      <c r="U6" s="3"/>
    </row>
    <row r="7" spans="1:21" x14ac:dyDescent="0.25">
      <c r="B7" s="46"/>
      <c r="C7" s="47" t="s">
        <v>8</v>
      </c>
      <c r="D7" s="47"/>
      <c r="E7" s="6">
        <v>100</v>
      </c>
      <c r="F7" s="6">
        <v>95</v>
      </c>
      <c r="G7" s="6">
        <v>35</v>
      </c>
      <c r="H7" s="6">
        <v>0</v>
      </c>
      <c r="I7" s="6">
        <f t="shared" ref="I7:J7" si="2">IF(ISBLANK(I6),0,IF(I6-(I5/2)&lt;0,0,I6-(I5/2)))</f>
        <v>0</v>
      </c>
      <c r="J7" s="6">
        <f t="shared" si="2"/>
        <v>0</v>
      </c>
      <c r="K7" s="6">
        <f>IF(ISBLANK(K6),0,IF(K6-(K5/2)&lt;0,0,K6-(K5/2)))</f>
        <v>0</v>
      </c>
      <c r="T7" s="3"/>
      <c r="U7" s="3"/>
    </row>
    <row r="8" spans="1:21" ht="13.15" customHeight="1" x14ac:dyDescent="0.25">
      <c r="B8" s="42" t="s">
        <v>9</v>
      </c>
      <c r="C8" s="43" t="s">
        <v>10</v>
      </c>
      <c r="D8" s="43" t="s">
        <v>11</v>
      </c>
      <c r="E8" s="8" t="s">
        <v>12</v>
      </c>
      <c r="F8" s="9">
        <v>2</v>
      </c>
      <c r="G8" s="10" t="s">
        <v>13</v>
      </c>
      <c r="H8" s="44" t="s">
        <v>14</v>
      </c>
      <c r="I8" s="44"/>
      <c r="J8" s="44"/>
      <c r="K8" s="44"/>
      <c r="T8" s="3"/>
      <c r="U8" s="3"/>
    </row>
    <row r="9" spans="1:21" x14ac:dyDescent="0.25">
      <c r="B9" s="42"/>
      <c r="C9" s="43"/>
      <c r="D9" s="43"/>
      <c r="E9" s="45" t="s">
        <v>15</v>
      </c>
      <c r="F9" s="45"/>
      <c r="G9" s="45"/>
      <c r="H9" s="45"/>
      <c r="I9" s="45"/>
      <c r="J9" s="45"/>
      <c r="K9" s="45"/>
      <c r="T9" s="3"/>
      <c r="U9" s="3"/>
    </row>
    <row r="10" spans="1:21" x14ac:dyDescent="0.25">
      <c r="B10" s="42"/>
      <c r="C10" s="43"/>
      <c r="D10" s="43"/>
      <c r="E10" s="11" t="s">
        <v>16</v>
      </c>
      <c r="F10" s="11" t="s">
        <v>17</v>
      </c>
      <c r="G10" s="11" t="s">
        <v>18</v>
      </c>
      <c r="H10" s="11" t="s">
        <v>19</v>
      </c>
      <c r="I10" s="12" t="s">
        <v>26</v>
      </c>
      <c r="J10" s="12" t="s">
        <v>20</v>
      </c>
      <c r="K10" s="12" t="s">
        <v>21</v>
      </c>
      <c r="T10" s="3"/>
      <c r="U10" s="3"/>
    </row>
    <row r="11" spans="1:21" s="1" customFormat="1" ht="3" customHeight="1" x14ac:dyDescent="0.25">
      <c r="T11" s="3"/>
      <c r="U11" s="3"/>
    </row>
    <row r="12" spans="1:21" ht="15" customHeight="1" x14ac:dyDescent="0.25">
      <c r="B12" s="13">
        <v>1</v>
      </c>
      <c r="C12" s="14" t="s">
        <v>39</v>
      </c>
      <c r="D12" s="15"/>
      <c r="E12" s="16">
        <v>100</v>
      </c>
      <c r="F12" s="16">
        <v>98</v>
      </c>
      <c r="G12" s="16">
        <v>52</v>
      </c>
      <c r="H12" s="16">
        <v>13</v>
      </c>
      <c r="I12" s="16">
        <v>2</v>
      </c>
      <c r="J12" s="16">
        <v>1</v>
      </c>
      <c r="K12" s="17">
        <v>0.6</v>
      </c>
      <c r="T12" s="3"/>
      <c r="U12" s="3"/>
    </row>
    <row r="13" spans="1:21" x14ac:dyDescent="0.25">
      <c r="B13" s="13">
        <f t="shared" ref="B13:B16" si="3">1+B12</f>
        <v>2</v>
      </c>
      <c r="C13" s="14" t="s">
        <v>40</v>
      </c>
      <c r="D13" s="15"/>
      <c r="E13" s="16">
        <v>100</v>
      </c>
      <c r="F13" s="16">
        <v>96</v>
      </c>
      <c r="G13" s="16">
        <v>42</v>
      </c>
      <c r="H13" s="16">
        <v>9</v>
      </c>
      <c r="I13" s="16">
        <v>1</v>
      </c>
      <c r="J13" s="16">
        <v>1</v>
      </c>
      <c r="K13" s="17">
        <v>0.4</v>
      </c>
      <c r="T13" s="3"/>
      <c r="U13" s="3"/>
    </row>
    <row r="14" spans="1:21" x14ac:dyDescent="0.25">
      <c r="B14" s="13">
        <f t="shared" si="3"/>
        <v>3</v>
      </c>
      <c r="C14" s="14" t="s">
        <v>41</v>
      </c>
      <c r="D14" s="15"/>
      <c r="E14" s="16">
        <v>100</v>
      </c>
      <c r="F14" s="16">
        <v>97</v>
      </c>
      <c r="G14" s="16">
        <v>49</v>
      </c>
      <c r="H14" s="16">
        <v>12</v>
      </c>
      <c r="I14" s="16">
        <v>1</v>
      </c>
      <c r="J14" s="16">
        <v>1</v>
      </c>
      <c r="K14" s="17">
        <v>0.5</v>
      </c>
      <c r="T14" s="3"/>
      <c r="U14" s="3"/>
    </row>
    <row r="15" spans="1:21" ht="13.15" customHeight="1" x14ac:dyDescent="0.25">
      <c r="B15" s="13">
        <f t="shared" si="3"/>
        <v>4</v>
      </c>
      <c r="C15" s="14" t="s">
        <v>42</v>
      </c>
      <c r="D15" s="15"/>
      <c r="E15" s="16">
        <v>100</v>
      </c>
      <c r="F15" s="16">
        <v>100</v>
      </c>
      <c r="G15" s="16">
        <v>47</v>
      </c>
      <c r="H15" s="16">
        <v>9</v>
      </c>
      <c r="I15" s="16">
        <v>1</v>
      </c>
      <c r="J15" s="16">
        <v>1</v>
      </c>
      <c r="K15" s="17">
        <v>0.4</v>
      </c>
      <c r="T15" s="3"/>
      <c r="U15" s="3"/>
    </row>
    <row r="16" spans="1:21" x14ac:dyDescent="0.25">
      <c r="B16" s="13">
        <f t="shared" si="3"/>
        <v>5</v>
      </c>
      <c r="C16" s="14" t="s">
        <v>43</v>
      </c>
      <c r="D16" s="15"/>
      <c r="E16" s="16">
        <v>100</v>
      </c>
      <c r="F16" s="16">
        <v>100</v>
      </c>
      <c r="G16" s="16">
        <v>41</v>
      </c>
      <c r="H16" s="16">
        <v>5</v>
      </c>
      <c r="I16" s="16">
        <v>1</v>
      </c>
      <c r="J16" s="16">
        <v>1</v>
      </c>
      <c r="K16" s="17">
        <v>0.4</v>
      </c>
      <c r="T16" s="3"/>
      <c r="U16" s="3"/>
    </row>
    <row r="17" spans="2:21" x14ac:dyDescent="0.25">
      <c r="B17" s="13"/>
      <c r="C17" s="14"/>
      <c r="D17" s="15"/>
      <c r="E17" s="16"/>
      <c r="F17" s="16"/>
      <c r="G17" s="16"/>
      <c r="H17" s="16"/>
      <c r="I17" s="16"/>
      <c r="J17" s="16"/>
      <c r="K17" s="18"/>
      <c r="T17" s="3"/>
      <c r="U17" s="3"/>
    </row>
    <row r="18" spans="2:21" x14ac:dyDescent="0.25">
      <c r="B18" s="13"/>
      <c r="C18" s="14"/>
      <c r="D18" s="15"/>
      <c r="E18" s="16"/>
      <c r="F18" s="16"/>
      <c r="G18" s="16"/>
      <c r="H18" s="16"/>
      <c r="I18" s="16"/>
      <c r="J18" s="16"/>
      <c r="K18" s="18"/>
      <c r="T18" s="3"/>
      <c r="U18" s="3"/>
    </row>
    <row r="19" spans="2:21" x14ac:dyDescent="0.25">
      <c r="B19" s="13"/>
      <c r="C19" s="14"/>
      <c r="D19" s="15"/>
      <c r="E19" s="16"/>
      <c r="F19" s="16"/>
      <c r="G19" s="16"/>
      <c r="H19" s="16"/>
      <c r="I19" s="16"/>
      <c r="J19" s="16"/>
      <c r="K19" s="18"/>
      <c r="T19" s="3"/>
      <c r="U19" s="3"/>
    </row>
    <row r="20" spans="2:21" x14ac:dyDescent="0.25">
      <c r="B20" s="13"/>
      <c r="C20" s="14"/>
      <c r="D20" s="15"/>
      <c r="E20" s="16"/>
      <c r="F20" s="16"/>
      <c r="G20" s="16"/>
      <c r="H20" s="16"/>
      <c r="I20" s="16"/>
      <c r="J20" s="16"/>
      <c r="K20" s="18"/>
      <c r="T20" s="3"/>
      <c r="U20" s="3"/>
    </row>
    <row r="21" spans="2:21" x14ac:dyDescent="0.25">
      <c r="B21" s="13"/>
      <c r="C21" s="14"/>
      <c r="D21" s="15"/>
      <c r="E21" s="16"/>
      <c r="F21" s="16"/>
      <c r="G21" s="16"/>
      <c r="H21" s="16"/>
      <c r="I21" s="16"/>
      <c r="J21" s="16"/>
      <c r="K21" s="18"/>
      <c r="T21" s="3"/>
      <c r="U21" s="3"/>
    </row>
    <row r="22" spans="2:21" x14ac:dyDescent="0.25">
      <c r="B22" s="13"/>
      <c r="C22" s="14"/>
      <c r="D22" s="15"/>
      <c r="E22" s="16"/>
      <c r="F22" s="16"/>
      <c r="G22" s="16"/>
      <c r="H22" s="16"/>
      <c r="I22" s="16"/>
      <c r="J22" s="16"/>
      <c r="K22" s="18"/>
      <c r="T22" s="3"/>
      <c r="U22" s="3"/>
    </row>
    <row r="23" spans="2:21" x14ac:dyDescent="0.25">
      <c r="B23" s="13"/>
      <c r="C23" s="14"/>
      <c r="D23" s="15"/>
      <c r="E23" s="16"/>
      <c r="F23" s="16"/>
      <c r="G23" s="16"/>
      <c r="H23" s="16"/>
      <c r="I23" s="16"/>
      <c r="J23" s="16"/>
      <c r="K23" s="18"/>
      <c r="T23" s="3"/>
      <c r="U23" s="3"/>
    </row>
    <row r="24" spans="2:21" ht="3.75" customHeight="1" x14ac:dyDescent="0.25">
      <c r="T24" s="3"/>
      <c r="U24" s="3"/>
    </row>
    <row r="25" spans="2:21" ht="27" customHeight="1" x14ac:dyDescent="0.25">
      <c r="B25" s="19" t="s">
        <v>22</v>
      </c>
      <c r="C25" s="19" t="s">
        <v>10</v>
      </c>
      <c r="D25" s="19" t="s">
        <v>11</v>
      </c>
      <c r="E25" s="19" t="s">
        <v>23</v>
      </c>
      <c r="F25" s="19" t="s">
        <v>23</v>
      </c>
      <c r="G25" s="20" t="s">
        <v>23</v>
      </c>
      <c r="H25" s="19" t="s">
        <v>23</v>
      </c>
      <c r="I25" s="19" t="s">
        <v>23</v>
      </c>
      <c r="J25" s="19" t="s">
        <v>23</v>
      </c>
      <c r="K25" s="19" t="s">
        <v>23</v>
      </c>
      <c r="T25" s="21"/>
      <c r="U25" s="3"/>
    </row>
    <row r="26" spans="2:21" x14ac:dyDescent="0.25">
      <c r="B26" s="16">
        <f>5018.21/5</f>
        <v>1003.6420000000001</v>
      </c>
      <c r="C26" s="22" t="str">
        <f t="shared" ref="C26:D30" si="4">IF(C12="","",C12)</f>
        <v>Example 1-1</v>
      </c>
      <c r="D26" s="15" t="str">
        <f t="shared" si="4"/>
        <v/>
      </c>
      <c r="E26" s="22">
        <f>IF(E12="","",IF(E12&lt;$E$7,$E$7-E12,(IF(E12&gt;$E$5,E12-$E$5,0))))</f>
        <v>0</v>
      </c>
      <c r="F26" s="22">
        <f t="shared" ref="F26:F37" si="5">IF(F12="","",IF(F12&lt;$F$7,$F$7-F12,(IF(F12&gt;$F$5,F12-$F$5,0))))</f>
        <v>0</v>
      </c>
      <c r="G26" s="22">
        <f t="shared" ref="G26:G37" si="6">IF(G12="","",IF(G12&lt;$G$7,$G$7-G12,(IF(G12&gt;$G$5,G12-$G$5,0))))</f>
        <v>0</v>
      </c>
      <c r="H26" s="22">
        <f t="shared" ref="H26:H37" si="7">IF(H12="","",IF(H12&lt;$H$7,$H$7-H12,(IF(H12&gt;$H$5,H12-$H$5,0))))</f>
        <v>0</v>
      </c>
      <c r="I26" s="22">
        <f t="shared" ref="I26:I37" si="8">IF(I12="","",IF(I12&lt;$I$7,$I$7-I12,(IF(I12&gt;$I$5,I12-$I$5,0))))</f>
        <v>0</v>
      </c>
      <c r="J26" s="22">
        <f t="shared" ref="J26:J37" si="9">IF(J12="","",IF(J12&lt;$J$7,$J$7-J12,(IF(J12&gt;$J$5,J12-$J$5,0))))</f>
        <v>0</v>
      </c>
      <c r="K26" s="22">
        <f t="shared" ref="K26:K37" si="10">IF(K12="","",IF(K12&lt;$K$7,$K$7-K12,(IF(K12&gt;$K$5,K12-$K$5,0))))</f>
        <v>0.3</v>
      </c>
      <c r="T26" s="3"/>
      <c r="U26" s="23"/>
    </row>
    <row r="27" spans="2:21" x14ac:dyDescent="0.25">
      <c r="B27" s="16">
        <f t="shared" ref="B27:B30" si="11">5018.21/5</f>
        <v>1003.6420000000001</v>
      </c>
      <c r="C27" s="22" t="str">
        <f t="shared" si="4"/>
        <v>Example 1-2</v>
      </c>
      <c r="D27" s="15" t="str">
        <f t="shared" si="4"/>
        <v/>
      </c>
      <c r="E27" s="22">
        <f t="shared" ref="E27:E37" si="12">IF(E13="","",IF(E13&lt;$E$7,$E$7-E13,(IF(E13&gt;$E$5,E13-$E$5,0))))</f>
        <v>0</v>
      </c>
      <c r="F27" s="22">
        <f t="shared" si="5"/>
        <v>0</v>
      </c>
      <c r="G27" s="22">
        <f t="shared" si="6"/>
        <v>0</v>
      </c>
      <c r="H27" s="22">
        <f t="shared" si="7"/>
        <v>0</v>
      </c>
      <c r="I27" s="22">
        <f t="shared" si="8"/>
        <v>0</v>
      </c>
      <c r="J27" s="22">
        <f t="shared" si="9"/>
        <v>0</v>
      </c>
      <c r="K27" s="22">
        <f t="shared" si="10"/>
        <v>0.10000000000000003</v>
      </c>
      <c r="T27" s="3"/>
      <c r="U27" s="23"/>
    </row>
    <row r="28" spans="2:21" x14ac:dyDescent="0.25">
      <c r="B28" s="16">
        <f t="shared" si="11"/>
        <v>1003.6420000000001</v>
      </c>
      <c r="C28" s="22" t="str">
        <f t="shared" si="4"/>
        <v>Example 1-3</v>
      </c>
      <c r="D28" s="15" t="str">
        <f t="shared" si="4"/>
        <v/>
      </c>
      <c r="E28" s="22">
        <f t="shared" si="12"/>
        <v>0</v>
      </c>
      <c r="F28" s="22">
        <f t="shared" si="5"/>
        <v>0</v>
      </c>
      <c r="G28" s="22">
        <f t="shared" si="6"/>
        <v>0</v>
      </c>
      <c r="H28" s="22">
        <f t="shared" si="7"/>
        <v>0</v>
      </c>
      <c r="I28" s="22">
        <f t="shared" si="8"/>
        <v>0</v>
      </c>
      <c r="J28" s="22">
        <f t="shared" si="9"/>
        <v>0</v>
      </c>
      <c r="K28" s="22">
        <f t="shared" si="10"/>
        <v>0.2</v>
      </c>
      <c r="T28" s="3"/>
      <c r="U28" s="23"/>
    </row>
    <row r="29" spans="2:21" x14ac:dyDescent="0.25">
      <c r="B29" s="16">
        <f t="shared" si="11"/>
        <v>1003.6420000000001</v>
      </c>
      <c r="C29" s="22" t="str">
        <f t="shared" si="4"/>
        <v>Example 1-4</v>
      </c>
      <c r="D29" s="15" t="str">
        <f t="shared" si="4"/>
        <v/>
      </c>
      <c r="E29" s="22">
        <f t="shared" si="12"/>
        <v>0</v>
      </c>
      <c r="F29" s="22">
        <f t="shared" si="5"/>
        <v>0</v>
      </c>
      <c r="G29" s="22">
        <f t="shared" si="6"/>
        <v>0</v>
      </c>
      <c r="H29" s="22">
        <f t="shared" si="7"/>
        <v>0</v>
      </c>
      <c r="I29" s="22">
        <f t="shared" si="8"/>
        <v>0</v>
      </c>
      <c r="J29" s="22">
        <f t="shared" si="9"/>
        <v>0</v>
      </c>
      <c r="K29" s="22">
        <f t="shared" si="10"/>
        <v>0.10000000000000003</v>
      </c>
      <c r="T29" s="3"/>
      <c r="U29" s="23"/>
    </row>
    <row r="30" spans="2:21" x14ac:dyDescent="0.25">
      <c r="B30" s="16">
        <f t="shared" si="11"/>
        <v>1003.6420000000001</v>
      </c>
      <c r="C30" s="22" t="str">
        <f t="shared" si="4"/>
        <v>Example 1-5</v>
      </c>
      <c r="D30" s="15" t="str">
        <f t="shared" si="4"/>
        <v/>
      </c>
      <c r="E30" s="22">
        <f t="shared" si="12"/>
        <v>0</v>
      </c>
      <c r="F30" s="22">
        <f t="shared" si="5"/>
        <v>0</v>
      </c>
      <c r="G30" s="22">
        <f t="shared" si="6"/>
        <v>0</v>
      </c>
      <c r="H30" s="22">
        <f t="shared" si="7"/>
        <v>0</v>
      </c>
      <c r="I30" s="22">
        <f t="shared" si="8"/>
        <v>0</v>
      </c>
      <c r="J30" s="22">
        <f t="shared" si="9"/>
        <v>0</v>
      </c>
      <c r="K30" s="22">
        <f t="shared" si="10"/>
        <v>0.10000000000000003</v>
      </c>
      <c r="T30" s="3"/>
      <c r="U30" s="23"/>
    </row>
    <row r="31" spans="2:21" x14ac:dyDescent="0.25">
      <c r="B31" s="16"/>
      <c r="C31" s="22" t="str">
        <f>IF(C17="","",C17)</f>
        <v/>
      </c>
      <c r="D31" s="15" t="str">
        <f>IF(D17="","",D17)</f>
        <v/>
      </c>
      <c r="E31" s="22" t="str">
        <f t="shared" si="12"/>
        <v/>
      </c>
      <c r="F31" s="22" t="str">
        <f t="shared" si="5"/>
        <v/>
      </c>
      <c r="G31" s="22" t="str">
        <f t="shared" si="6"/>
        <v/>
      </c>
      <c r="H31" s="22" t="str">
        <f t="shared" si="7"/>
        <v/>
      </c>
      <c r="I31" s="22" t="str">
        <f t="shared" si="8"/>
        <v/>
      </c>
      <c r="J31" s="22" t="str">
        <f t="shared" si="9"/>
        <v/>
      </c>
      <c r="K31" s="22" t="str">
        <f t="shared" si="10"/>
        <v/>
      </c>
      <c r="T31" s="3"/>
      <c r="U31" s="23"/>
    </row>
    <row r="32" spans="2:21" x14ac:dyDescent="0.25">
      <c r="B32" s="16"/>
      <c r="C32" s="22" t="str">
        <f t="shared" ref="C32:D37" si="13">IF(C18="","",C18)</f>
        <v/>
      </c>
      <c r="D32" s="15" t="str">
        <f t="shared" si="13"/>
        <v/>
      </c>
      <c r="E32" s="22" t="str">
        <f t="shared" si="12"/>
        <v/>
      </c>
      <c r="F32" s="22" t="str">
        <f t="shared" si="5"/>
        <v/>
      </c>
      <c r="G32" s="22" t="str">
        <f t="shared" si="6"/>
        <v/>
      </c>
      <c r="H32" s="22" t="str">
        <f t="shared" si="7"/>
        <v/>
      </c>
      <c r="I32" s="22" t="str">
        <f t="shared" si="8"/>
        <v/>
      </c>
      <c r="J32" s="22" t="str">
        <f t="shared" si="9"/>
        <v/>
      </c>
      <c r="K32" s="22" t="str">
        <f t="shared" si="10"/>
        <v/>
      </c>
      <c r="T32" s="3"/>
      <c r="U32" s="23"/>
    </row>
    <row r="33" spans="2:21" ht="12.75" customHeight="1" x14ac:dyDescent="0.25">
      <c r="B33" s="16"/>
      <c r="C33" s="22" t="str">
        <f t="shared" si="13"/>
        <v/>
      </c>
      <c r="D33" s="15" t="str">
        <f t="shared" si="13"/>
        <v/>
      </c>
      <c r="E33" s="22" t="str">
        <f t="shared" si="12"/>
        <v/>
      </c>
      <c r="F33" s="22" t="str">
        <f t="shared" si="5"/>
        <v/>
      </c>
      <c r="G33" s="22" t="str">
        <f t="shared" si="6"/>
        <v/>
      </c>
      <c r="H33" s="22" t="str">
        <f t="shared" si="7"/>
        <v/>
      </c>
      <c r="I33" s="22" t="str">
        <f t="shared" si="8"/>
        <v/>
      </c>
      <c r="J33" s="22" t="str">
        <f t="shared" si="9"/>
        <v/>
      </c>
      <c r="K33" s="22" t="str">
        <f t="shared" si="10"/>
        <v/>
      </c>
      <c r="T33" s="3"/>
      <c r="U33" s="23"/>
    </row>
    <row r="34" spans="2:21" x14ac:dyDescent="0.25">
      <c r="B34" s="16"/>
      <c r="C34" s="22" t="str">
        <f t="shared" si="13"/>
        <v/>
      </c>
      <c r="D34" s="15" t="str">
        <f t="shared" si="13"/>
        <v/>
      </c>
      <c r="E34" s="22" t="str">
        <f t="shared" si="12"/>
        <v/>
      </c>
      <c r="F34" s="22" t="str">
        <f t="shared" si="5"/>
        <v/>
      </c>
      <c r="G34" s="22" t="str">
        <f t="shared" si="6"/>
        <v/>
      </c>
      <c r="H34" s="22" t="str">
        <f t="shared" si="7"/>
        <v/>
      </c>
      <c r="I34" s="22" t="str">
        <f t="shared" si="8"/>
        <v/>
      </c>
      <c r="J34" s="22" t="str">
        <f t="shared" si="9"/>
        <v/>
      </c>
      <c r="K34" s="22" t="str">
        <f t="shared" si="10"/>
        <v/>
      </c>
      <c r="T34" s="3"/>
      <c r="U34" s="23"/>
    </row>
    <row r="35" spans="2:21" x14ac:dyDescent="0.25">
      <c r="B35" s="16"/>
      <c r="C35" s="22" t="str">
        <f t="shared" si="13"/>
        <v/>
      </c>
      <c r="D35" s="15" t="str">
        <f t="shared" si="13"/>
        <v/>
      </c>
      <c r="E35" s="22" t="str">
        <f t="shared" si="12"/>
        <v/>
      </c>
      <c r="F35" s="22" t="str">
        <f t="shared" si="5"/>
        <v/>
      </c>
      <c r="G35" s="22" t="str">
        <f t="shared" si="6"/>
        <v/>
      </c>
      <c r="H35" s="22" t="str">
        <f t="shared" si="7"/>
        <v/>
      </c>
      <c r="I35" s="22" t="str">
        <f t="shared" si="8"/>
        <v/>
      </c>
      <c r="J35" s="22" t="str">
        <f t="shared" si="9"/>
        <v/>
      </c>
      <c r="K35" s="22" t="str">
        <f t="shared" si="10"/>
        <v/>
      </c>
      <c r="T35" s="3"/>
      <c r="U35" s="23"/>
    </row>
    <row r="36" spans="2:21" x14ac:dyDescent="0.25">
      <c r="B36" s="16"/>
      <c r="C36" s="22" t="str">
        <f t="shared" si="13"/>
        <v/>
      </c>
      <c r="D36" s="15" t="str">
        <f t="shared" si="13"/>
        <v/>
      </c>
      <c r="E36" s="22" t="str">
        <f t="shared" si="12"/>
        <v/>
      </c>
      <c r="F36" s="22" t="str">
        <f t="shared" si="5"/>
        <v/>
      </c>
      <c r="G36" s="22" t="str">
        <f t="shared" si="6"/>
        <v/>
      </c>
      <c r="H36" s="22" t="str">
        <f t="shared" si="7"/>
        <v/>
      </c>
      <c r="I36" s="22" t="str">
        <f t="shared" si="8"/>
        <v/>
      </c>
      <c r="J36" s="22" t="str">
        <f t="shared" si="9"/>
        <v/>
      </c>
      <c r="K36" s="22" t="str">
        <f t="shared" si="10"/>
        <v/>
      </c>
      <c r="T36" s="3"/>
      <c r="U36" s="23"/>
    </row>
    <row r="37" spans="2:21" x14ac:dyDescent="0.25">
      <c r="B37" s="16"/>
      <c r="C37" s="22" t="str">
        <f t="shared" si="13"/>
        <v/>
      </c>
      <c r="D37" s="15" t="str">
        <f t="shared" si="13"/>
        <v/>
      </c>
      <c r="E37" s="22" t="str">
        <f t="shared" si="12"/>
        <v/>
      </c>
      <c r="F37" s="22" t="str">
        <f t="shared" si="5"/>
        <v/>
      </c>
      <c r="G37" s="22" t="str">
        <f t="shared" si="6"/>
        <v/>
      </c>
      <c r="H37" s="22" t="str">
        <f t="shared" si="7"/>
        <v/>
      </c>
      <c r="I37" s="22" t="str">
        <f t="shared" si="8"/>
        <v/>
      </c>
      <c r="J37" s="22" t="str">
        <f t="shared" si="9"/>
        <v/>
      </c>
      <c r="K37" s="22" t="str">
        <f t="shared" si="10"/>
        <v/>
      </c>
      <c r="T37" s="3"/>
      <c r="U37" s="23"/>
    </row>
    <row r="38" spans="2:21" x14ac:dyDescent="0.25">
      <c r="D38" s="24" t="s">
        <v>24</v>
      </c>
      <c r="E38" s="1">
        <v>1</v>
      </c>
      <c r="F38" s="1">
        <v>4</v>
      </c>
      <c r="G38" s="1">
        <v>4</v>
      </c>
      <c r="H38" s="1">
        <v>4</v>
      </c>
      <c r="I38" s="1">
        <v>7</v>
      </c>
      <c r="J38" s="1">
        <v>7</v>
      </c>
      <c r="K38" s="1">
        <v>70</v>
      </c>
      <c r="T38" s="3"/>
      <c r="U38" s="3"/>
    </row>
    <row r="39" spans="2:21" ht="5.45" customHeight="1" x14ac:dyDescent="0.25">
      <c r="T39" s="3"/>
      <c r="U39" s="3"/>
    </row>
    <row r="40" spans="2:21" x14ac:dyDescent="0.25">
      <c r="D40" s="24" t="s">
        <v>25</v>
      </c>
      <c r="E40" s="1">
        <f t="shared" ref="E40:K40" si="14">SUM(E26:E37)</f>
        <v>0</v>
      </c>
      <c r="F40" s="1">
        <f t="shared" si="14"/>
        <v>0</v>
      </c>
      <c r="G40" s="1">
        <f t="shared" si="14"/>
        <v>0</v>
      </c>
      <c r="H40" s="1">
        <f t="shared" si="14"/>
        <v>0</v>
      </c>
      <c r="I40" s="1">
        <f t="shared" si="14"/>
        <v>0</v>
      </c>
      <c r="J40" s="1">
        <f t="shared" si="14"/>
        <v>0</v>
      </c>
      <c r="K40" s="1">
        <f t="shared" si="14"/>
        <v>0.80000000000000027</v>
      </c>
      <c r="T40" s="3"/>
      <c r="U40" s="3"/>
    </row>
    <row r="41" spans="2:21" ht="5.45" customHeight="1" x14ac:dyDescent="0.25">
      <c r="T41" s="3"/>
      <c r="U41" s="3"/>
    </row>
    <row r="42" spans="2:21" ht="27.6" customHeight="1" x14ac:dyDescent="0.25">
      <c r="B42" s="25" t="s">
        <v>16</v>
      </c>
      <c r="C42" s="25" t="s">
        <v>17</v>
      </c>
      <c r="D42" s="25" t="s">
        <v>18</v>
      </c>
      <c r="E42" s="25" t="s">
        <v>19</v>
      </c>
      <c r="F42" s="26" t="s">
        <v>26</v>
      </c>
      <c r="G42" s="26" t="s">
        <v>20</v>
      </c>
      <c r="H42" s="26" t="s">
        <v>21</v>
      </c>
      <c r="I42" s="26" t="s">
        <v>27</v>
      </c>
      <c r="J42" s="27" t="s">
        <v>28</v>
      </c>
      <c r="K42" s="26" t="s">
        <v>29</v>
      </c>
      <c r="T42" s="3"/>
      <c r="U42" s="3"/>
    </row>
    <row r="43" spans="2:21" x14ac:dyDescent="0.25">
      <c r="B43" s="22">
        <f t="shared" ref="B43:B47" si="15">IF(E26="","",E26*$E$38)</f>
        <v>0</v>
      </c>
      <c r="C43" s="22">
        <f t="shared" ref="C43:C47" si="16">IF(F26="","",F26*$F$38)</f>
        <v>0</v>
      </c>
      <c r="D43" s="22">
        <f t="shared" ref="D43:D47" si="17">IF(G26="","",G26*$G$38)</f>
        <v>0</v>
      </c>
      <c r="E43" s="22">
        <f t="shared" ref="E43:E47" si="18">IF(H26="","",H26*$H$38)</f>
        <v>0</v>
      </c>
      <c r="F43" s="22">
        <f t="shared" ref="F43:F47" si="19">IF(I26="","",I26*$I$38)</f>
        <v>0</v>
      </c>
      <c r="G43" s="22">
        <f t="shared" ref="G43:G47" si="20">IF(J26="","",J26*$J$38)</f>
        <v>0</v>
      </c>
      <c r="H43" s="22">
        <f>IF(K26="","",K26*$K$38)</f>
        <v>21</v>
      </c>
      <c r="I43" s="22">
        <f>SUM(B43:H43)</f>
        <v>21</v>
      </c>
      <c r="J43" s="22">
        <f>(100-I43)/100</f>
        <v>0.79</v>
      </c>
      <c r="K43" s="41">
        <f>B26*J43*$C$56</f>
        <v>7928.7718000000004</v>
      </c>
      <c r="T43" s="3"/>
      <c r="U43" s="3"/>
    </row>
    <row r="44" spans="2:21" x14ac:dyDescent="0.25">
      <c r="B44" s="22">
        <f t="shared" si="15"/>
        <v>0</v>
      </c>
      <c r="C44" s="22">
        <f t="shared" si="16"/>
        <v>0</v>
      </c>
      <c r="D44" s="22">
        <f t="shared" si="17"/>
        <v>0</v>
      </c>
      <c r="E44" s="22">
        <f t="shared" si="18"/>
        <v>0</v>
      </c>
      <c r="F44" s="22">
        <f t="shared" si="19"/>
        <v>0</v>
      </c>
      <c r="G44" s="22">
        <f t="shared" si="20"/>
        <v>0</v>
      </c>
      <c r="H44" s="22">
        <f>IF(K27="","",K27*$K$38)</f>
        <v>7.0000000000000027</v>
      </c>
      <c r="I44" s="22">
        <f t="shared" ref="I44:I52" si="21">SUM(B44:H44)</f>
        <v>7.0000000000000027</v>
      </c>
      <c r="J44" s="22">
        <f t="shared" ref="J44:J52" si="22">(100-I44)/100</f>
        <v>0.93</v>
      </c>
      <c r="K44" s="22">
        <f t="shared" ref="K44:K52" si="23">B27*J44*$C$56</f>
        <v>9333.870600000002</v>
      </c>
      <c r="T44" s="3"/>
      <c r="U44" s="3"/>
    </row>
    <row r="45" spans="2:21" x14ac:dyDescent="0.25">
      <c r="B45" s="22">
        <f t="shared" si="15"/>
        <v>0</v>
      </c>
      <c r="C45" s="22">
        <f t="shared" si="16"/>
        <v>0</v>
      </c>
      <c r="D45" s="22">
        <f t="shared" si="17"/>
        <v>0</v>
      </c>
      <c r="E45" s="22">
        <f t="shared" si="18"/>
        <v>0</v>
      </c>
      <c r="F45" s="22">
        <f t="shared" si="19"/>
        <v>0</v>
      </c>
      <c r="G45" s="22">
        <f t="shared" si="20"/>
        <v>0</v>
      </c>
      <c r="H45" s="22">
        <f t="shared" ref="H45:H47" si="24">IF(K28="","",K28*$K$38)</f>
        <v>14</v>
      </c>
      <c r="I45" s="22">
        <f t="shared" si="21"/>
        <v>14</v>
      </c>
      <c r="J45" s="22">
        <f t="shared" si="22"/>
        <v>0.86</v>
      </c>
      <c r="K45" s="22">
        <f t="shared" si="23"/>
        <v>8631.3212000000003</v>
      </c>
      <c r="T45" s="3"/>
      <c r="U45" s="3"/>
    </row>
    <row r="46" spans="2:21" x14ac:dyDescent="0.25">
      <c r="B46" s="22">
        <f t="shared" si="15"/>
        <v>0</v>
      </c>
      <c r="C46" s="22">
        <f t="shared" si="16"/>
        <v>0</v>
      </c>
      <c r="D46" s="22">
        <f t="shared" si="17"/>
        <v>0</v>
      </c>
      <c r="E46" s="22">
        <f t="shared" si="18"/>
        <v>0</v>
      </c>
      <c r="F46" s="22">
        <f t="shared" si="19"/>
        <v>0</v>
      </c>
      <c r="G46" s="22">
        <f t="shared" si="20"/>
        <v>0</v>
      </c>
      <c r="H46" s="22">
        <f t="shared" si="24"/>
        <v>7.0000000000000027</v>
      </c>
      <c r="I46" s="22">
        <f t="shared" si="21"/>
        <v>7.0000000000000027</v>
      </c>
      <c r="J46" s="22">
        <f t="shared" si="22"/>
        <v>0.93</v>
      </c>
      <c r="K46" s="22">
        <f t="shared" si="23"/>
        <v>9333.870600000002</v>
      </c>
      <c r="T46" s="3"/>
      <c r="U46" s="3"/>
    </row>
    <row r="47" spans="2:21" x14ac:dyDescent="0.25">
      <c r="B47" s="22">
        <f t="shared" si="15"/>
        <v>0</v>
      </c>
      <c r="C47" s="22">
        <f t="shared" si="16"/>
        <v>0</v>
      </c>
      <c r="D47" s="22">
        <f t="shared" si="17"/>
        <v>0</v>
      </c>
      <c r="E47" s="22">
        <f t="shared" si="18"/>
        <v>0</v>
      </c>
      <c r="F47" s="22">
        <f t="shared" si="19"/>
        <v>0</v>
      </c>
      <c r="G47" s="22">
        <f t="shared" si="20"/>
        <v>0</v>
      </c>
      <c r="H47" s="22">
        <f t="shared" si="24"/>
        <v>7.0000000000000027</v>
      </c>
      <c r="I47" s="22">
        <f t="shared" si="21"/>
        <v>7.0000000000000027</v>
      </c>
      <c r="J47" s="22">
        <f t="shared" si="22"/>
        <v>0.93</v>
      </c>
      <c r="K47" s="22">
        <f t="shared" si="23"/>
        <v>9333.870600000002</v>
      </c>
      <c r="T47" s="3"/>
      <c r="U47" s="3"/>
    </row>
    <row r="48" spans="2:21" x14ac:dyDescent="0.25">
      <c r="B48" s="22" t="str">
        <f>IF(E31="","",E31*$E$38)</f>
        <v/>
      </c>
      <c r="C48" s="22" t="str">
        <f>IF(F31="","",F31*$F$38)</f>
        <v/>
      </c>
      <c r="D48" s="22" t="str">
        <f>IF(G31="","",G31*$G$38)</f>
        <v/>
      </c>
      <c r="E48" s="22" t="str">
        <f>IF(H31="","",H31*$H$38)</f>
        <v/>
      </c>
      <c r="F48" s="22" t="str">
        <f>IF(I31="","",I31*$I$38)</f>
        <v/>
      </c>
      <c r="G48" s="22" t="str">
        <f>IF(J31="","",J31*$J$38)</f>
        <v/>
      </c>
      <c r="H48" s="22" t="str">
        <f>IF(K31="","",K31*$K$38)</f>
        <v/>
      </c>
      <c r="I48" s="22">
        <f t="shared" si="21"/>
        <v>0</v>
      </c>
      <c r="J48" s="22">
        <f t="shared" si="22"/>
        <v>1</v>
      </c>
      <c r="K48" s="22">
        <f t="shared" si="23"/>
        <v>0</v>
      </c>
      <c r="T48" s="3"/>
      <c r="U48" s="3"/>
    </row>
    <row r="49" spans="2:21" x14ac:dyDescent="0.25">
      <c r="B49" s="22" t="str">
        <f t="shared" ref="B49:B52" si="25">IF(E32="","",E32*$E$38)</f>
        <v/>
      </c>
      <c r="C49" s="22" t="str">
        <f t="shared" ref="C49:C52" si="26">IF(F32="","",F32*$F$38)</f>
        <v/>
      </c>
      <c r="D49" s="22" t="str">
        <f t="shared" ref="D49:D52" si="27">IF(G32="","",G32*$G$38)</f>
        <v/>
      </c>
      <c r="E49" s="22" t="str">
        <f t="shared" ref="E49:E52" si="28">IF(H32="","",H32*$H$38)</f>
        <v/>
      </c>
      <c r="F49" s="22" t="str">
        <f t="shared" ref="F49:F52" si="29">IF(I32="","",I32*$I$38)</f>
        <v/>
      </c>
      <c r="G49" s="22" t="str">
        <f t="shared" ref="G49:G52" si="30">IF(J32="","",J32*$J$38)</f>
        <v/>
      </c>
      <c r="H49" s="22" t="str">
        <f t="shared" ref="H49:H52" si="31">IF(K32="","",K32*$K$38)</f>
        <v/>
      </c>
      <c r="I49" s="22">
        <f t="shared" si="21"/>
        <v>0</v>
      </c>
      <c r="J49" s="22">
        <f t="shared" si="22"/>
        <v>1</v>
      </c>
      <c r="K49" s="22">
        <f t="shared" si="23"/>
        <v>0</v>
      </c>
      <c r="T49" s="3"/>
      <c r="U49" s="3"/>
    </row>
    <row r="50" spans="2:21" x14ac:dyDescent="0.25">
      <c r="B50" s="22" t="str">
        <f t="shared" si="25"/>
        <v/>
      </c>
      <c r="C50" s="22" t="str">
        <f t="shared" si="26"/>
        <v/>
      </c>
      <c r="D50" s="22" t="str">
        <f t="shared" si="27"/>
        <v/>
      </c>
      <c r="E50" s="22" t="str">
        <f t="shared" si="28"/>
        <v/>
      </c>
      <c r="F50" s="22" t="str">
        <f t="shared" si="29"/>
        <v/>
      </c>
      <c r="G50" s="22" t="str">
        <f t="shared" si="30"/>
        <v/>
      </c>
      <c r="H50" s="22" t="str">
        <f t="shared" si="31"/>
        <v/>
      </c>
      <c r="I50" s="22">
        <f t="shared" si="21"/>
        <v>0</v>
      </c>
      <c r="J50" s="22">
        <f t="shared" si="22"/>
        <v>1</v>
      </c>
      <c r="K50" s="22">
        <f t="shared" si="23"/>
        <v>0</v>
      </c>
      <c r="T50" s="3"/>
      <c r="U50" s="3"/>
    </row>
    <row r="51" spans="2:21" x14ac:dyDescent="0.25">
      <c r="B51" s="22" t="str">
        <f t="shared" si="25"/>
        <v/>
      </c>
      <c r="C51" s="22" t="str">
        <f t="shared" si="26"/>
        <v/>
      </c>
      <c r="D51" s="22" t="str">
        <f t="shared" si="27"/>
        <v/>
      </c>
      <c r="E51" s="22" t="str">
        <f t="shared" si="28"/>
        <v/>
      </c>
      <c r="F51" s="22" t="str">
        <f t="shared" si="29"/>
        <v/>
      </c>
      <c r="G51" s="22" t="str">
        <f t="shared" si="30"/>
        <v/>
      </c>
      <c r="H51" s="22" t="str">
        <f t="shared" si="31"/>
        <v/>
      </c>
      <c r="I51" s="22">
        <f t="shared" si="21"/>
        <v>0</v>
      </c>
      <c r="J51" s="22">
        <f t="shared" si="22"/>
        <v>1</v>
      </c>
      <c r="K51" s="22">
        <f t="shared" si="23"/>
        <v>0</v>
      </c>
      <c r="T51" s="3"/>
      <c r="U51" s="3"/>
    </row>
    <row r="52" spans="2:21" x14ac:dyDescent="0.25">
      <c r="B52" s="22" t="str">
        <f t="shared" si="25"/>
        <v/>
      </c>
      <c r="C52" s="22" t="str">
        <f t="shared" si="26"/>
        <v/>
      </c>
      <c r="D52" s="22" t="str">
        <f t="shared" si="27"/>
        <v/>
      </c>
      <c r="E52" s="22" t="str">
        <f t="shared" si="28"/>
        <v/>
      </c>
      <c r="F52" s="22" t="str">
        <f t="shared" si="29"/>
        <v/>
      </c>
      <c r="G52" s="22" t="str">
        <f t="shared" si="30"/>
        <v/>
      </c>
      <c r="H52" s="22" t="str">
        <f t="shared" si="31"/>
        <v/>
      </c>
      <c r="I52" s="22">
        <f t="shared" si="21"/>
        <v>0</v>
      </c>
      <c r="J52" s="22">
        <f t="shared" si="22"/>
        <v>1</v>
      </c>
      <c r="K52" s="22">
        <f t="shared" si="23"/>
        <v>0</v>
      </c>
      <c r="T52" s="3"/>
      <c r="U52" s="3"/>
    </row>
    <row r="53" spans="2:21" ht="3.75" customHeight="1" x14ac:dyDescent="0.25">
      <c r="T53" s="3"/>
      <c r="U53" s="3"/>
    </row>
    <row r="54" spans="2:21" ht="2.25" hidden="1" customHeight="1" x14ac:dyDescent="0.25">
      <c r="T54" s="3"/>
      <c r="U54" s="3"/>
    </row>
    <row r="55" spans="2:21" ht="14.45" customHeight="1" x14ac:dyDescent="0.25">
      <c r="B55" s="24" t="s">
        <v>30</v>
      </c>
      <c r="C55" s="1">
        <f>SUM(B26:B30)</f>
        <v>5018.21</v>
      </c>
      <c r="D55" s="28" t="s">
        <v>31</v>
      </c>
      <c r="T55" s="3"/>
      <c r="U55" s="3"/>
    </row>
    <row r="56" spans="2:21" x14ac:dyDescent="0.25">
      <c r="B56" s="24" t="s">
        <v>29</v>
      </c>
      <c r="C56" s="29">
        <v>10</v>
      </c>
      <c r="D56" s="28"/>
      <c r="T56" s="3"/>
      <c r="U56" s="3"/>
    </row>
    <row r="57" spans="2:21" x14ac:dyDescent="0.25">
      <c r="B57" s="24" t="s">
        <v>32</v>
      </c>
      <c r="C57" s="29">
        <f>C55*C56</f>
        <v>50182.1</v>
      </c>
      <c r="D57" s="28"/>
      <c r="T57" s="3"/>
      <c r="U57" s="3"/>
    </row>
    <row r="58" spans="2:21" ht="25.15" customHeight="1" x14ac:dyDescent="0.25">
      <c r="B58" s="30" t="s">
        <v>33</v>
      </c>
      <c r="C58" s="31">
        <f>SUM(K43:K52)</f>
        <v>44561.704800000007</v>
      </c>
      <c r="D58" s="21" t="s">
        <v>34</v>
      </c>
      <c r="I58" s="2"/>
      <c r="T58" s="3"/>
      <c r="U58" s="3"/>
    </row>
    <row r="59" spans="2:21" x14ac:dyDescent="0.25">
      <c r="B59" s="1" t="s">
        <v>35</v>
      </c>
      <c r="C59" s="29">
        <f>C57-C58</f>
        <v>5620.3951999999917</v>
      </c>
      <c r="D59" s="21" t="s">
        <v>36</v>
      </c>
      <c r="T59" s="3"/>
      <c r="U59" s="3"/>
    </row>
    <row r="60" spans="2:21" x14ac:dyDescent="0.25">
      <c r="B60" s="1" t="s">
        <v>37</v>
      </c>
      <c r="C60" s="32">
        <f>(C59/C57)</f>
        <v>0.11199999999999984</v>
      </c>
      <c r="T60" s="3"/>
      <c r="U60" s="3"/>
    </row>
    <row r="61" spans="2:21" x14ac:dyDescent="0.25">
      <c r="T61" s="3"/>
      <c r="U61" s="3"/>
    </row>
    <row r="62" spans="2:21" x14ac:dyDescent="0.25">
      <c r="T62" s="3"/>
      <c r="U62" s="3"/>
    </row>
    <row r="63" spans="2:21" x14ac:dyDescent="0.25">
      <c r="J63" s="33"/>
      <c r="K63" s="34"/>
      <c r="T63" s="3"/>
      <c r="U63" s="3"/>
    </row>
    <row r="64" spans="2:21" x14ac:dyDescent="0.25">
      <c r="T64" s="3"/>
      <c r="U64" s="3"/>
    </row>
    <row r="65" spans="1:21" x14ac:dyDescent="0.25">
      <c r="J65" s="35"/>
      <c r="T65" s="3"/>
      <c r="U65" s="3"/>
    </row>
    <row r="66" spans="1:21" x14ac:dyDescent="0.25">
      <c r="T66" s="3"/>
      <c r="U66" s="3"/>
    </row>
    <row r="67" spans="1:21" ht="3.6" customHeight="1" x14ac:dyDescent="0.25">
      <c r="T67" s="3"/>
      <c r="U67" s="3"/>
    </row>
    <row r="68" spans="1:21" ht="15" customHeight="1" x14ac:dyDescent="0.25">
      <c r="A68" s="36"/>
      <c r="B68" s="37"/>
      <c r="T68" s="3"/>
      <c r="U68" s="3"/>
    </row>
    <row r="69" spans="1:21" ht="3.75" customHeight="1" x14ac:dyDescent="0.25">
      <c r="A69" s="38"/>
      <c r="B69" s="37"/>
      <c r="T69" s="3"/>
      <c r="U69" s="3"/>
    </row>
    <row r="70" spans="1:21" ht="15" customHeight="1" x14ac:dyDescent="0.25">
      <c r="A70" s="39"/>
      <c r="T70" s="3"/>
      <c r="U70" s="3"/>
    </row>
    <row r="71" spans="1:21" ht="15" customHeight="1" x14ac:dyDescent="0.25">
      <c r="T71" s="3"/>
    </row>
    <row r="72" spans="1:21" s="1" customFormat="1" ht="3.6" customHeight="1" x14ac:dyDescent="0.25">
      <c r="A72" s="40"/>
      <c r="B72" s="40"/>
      <c r="T72" s="3"/>
    </row>
    <row r="73" spans="1:21" s="1" customFormat="1" x14ac:dyDescent="0.25">
      <c r="T73" s="3"/>
    </row>
    <row r="74" spans="1:21" s="1" customFormat="1" ht="14.45" customHeight="1" x14ac:dyDescent="0.25">
      <c r="T74" s="3"/>
    </row>
    <row r="75" spans="1:21" s="1" customFormat="1" x14ac:dyDescent="0.25">
      <c r="T75" s="3"/>
    </row>
    <row r="76" spans="1:21" s="1" customFormat="1" x14ac:dyDescent="0.25">
      <c r="T76" s="3"/>
    </row>
    <row r="77" spans="1:21" s="1" customFormat="1" x14ac:dyDescent="0.25">
      <c r="T77" s="3"/>
    </row>
    <row r="78" spans="1:21" s="1" customFormat="1" x14ac:dyDescent="0.25"/>
    <row r="79" spans="1:21" s="1" customFormat="1" x14ac:dyDescent="0.25"/>
    <row r="80" spans="1:2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</sheetData>
  <protectedRanges>
    <protectedRange sqref="C12:K23" name="Testing"/>
    <protectedRange sqref="J8:J9" name="Mix Type"/>
    <protectedRange sqref="F8:F9" name="Lot"/>
    <protectedRange sqref="E6:K6" name="Target Values"/>
    <protectedRange sqref="D3:K3" name="PROJECT"/>
  </protectedRanges>
  <mergeCells count="13">
    <mergeCell ref="B6:B7"/>
    <mergeCell ref="C6:D6"/>
    <mergeCell ref="C7:D7"/>
    <mergeCell ref="B2:K2"/>
    <mergeCell ref="B3:B5"/>
    <mergeCell ref="D3:K3"/>
    <mergeCell ref="D4:K4"/>
    <mergeCell ref="C5:D5"/>
    <mergeCell ref="B8:B10"/>
    <mergeCell ref="C8:C10"/>
    <mergeCell ref="D8:D10"/>
    <mergeCell ref="H8:K8"/>
    <mergeCell ref="E9:K9"/>
  </mergeCells>
  <conditionalFormatting sqref="C12:K21">
    <cfRule type="containsBlanks" dxfId="8" priority="9">
      <formula>LEN(TRIM(C12))=0</formula>
    </cfRule>
  </conditionalFormatting>
  <conditionalFormatting sqref="H8">
    <cfRule type="containsBlanks" dxfId="7" priority="6">
      <formula>LEN(TRIM(H8))=0</formula>
    </cfRule>
  </conditionalFormatting>
  <conditionalFormatting sqref="D3:K4 F8">
    <cfRule type="containsBlanks" dxfId="6" priority="8">
      <formula>LEN(TRIM(D3))=0</formula>
    </cfRule>
  </conditionalFormatting>
  <conditionalFormatting sqref="E5:K5 F7:K7">
    <cfRule type="containsBlanks" dxfId="5" priority="7">
      <formula>LEN(TRIM(E5))=0</formula>
    </cfRule>
  </conditionalFormatting>
  <conditionalFormatting sqref="B43:K52">
    <cfRule type="containsBlanks" dxfId="4" priority="4">
      <formula>LEN(TRIM(B43))=0</formula>
    </cfRule>
  </conditionalFormatting>
  <conditionalFormatting sqref="B25:K25 B26:C37 E26:K37">
    <cfRule type="containsBlanks" dxfId="3" priority="5">
      <formula>LEN(TRIM(B25))=0</formula>
    </cfRule>
  </conditionalFormatting>
  <conditionalFormatting sqref="E22:K23">
    <cfRule type="containsBlanks" dxfId="2" priority="3">
      <formula>LEN(TRIM(E22))=0</formula>
    </cfRule>
  </conditionalFormatting>
  <conditionalFormatting sqref="C22:D23">
    <cfRule type="containsBlanks" dxfId="1" priority="2">
      <formula>LEN(TRIM(C22))=0</formula>
    </cfRule>
  </conditionalFormatting>
  <conditionalFormatting sqref="D26:D37">
    <cfRule type="containsBlanks" dxfId="0" priority="1">
      <formula>LEN(TRIM(D26))=0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Alaska Railroad,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O'Dowd</dc:creator>
  <cp:lastModifiedBy>Rob Walker</cp:lastModifiedBy>
  <dcterms:created xsi:type="dcterms:W3CDTF">2019-07-16T22:38:42Z</dcterms:created>
  <dcterms:modified xsi:type="dcterms:W3CDTF">2023-02-23T19:17:07Z</dcterms:modified>
</cp:coreProperties>
</file>